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28" activeTab="1"/>
  </bookViews>
  <sheets>
    <sheet name="汇总表" sheetId="4" r:id="rId1"/>
    <sheet name="明细表" sheetId="3" r:id="rId2"/>
    <sheet name="就业通知书" sheetId="5" r:id="rId3"/>
  </sheets>
  <definedNames>
    <definedName name="_xlnm._FilterDatabase" localSheetId="0" hidden="1">汇总表!$A$3:$G$36</definedName>
    <definedName name="_xlnm._FilterDatabase" localSheetId="1" hidden="1">明细表!$A$3:$R$28</definedName>
    <definedName name="_xlnm.Print_Titles" localSheetId="0">汇总表!$2:$3</definedName>
    <definedName name="_xlnm.Print_Titles" localSheetId="1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<sst xmlns="http://schemas.openxmlformats.org/spreadsheetml/2006/main" count="207" uniqueCount="164">
  <si>
    <t>附件1</t>
  </si>
  <si>
    <t>2026年4月份市本级公益性岗位就业援助汇总表</t>
  </si>
  <si>
    <t>序号</t>
  </si>
  <si>
    <t>开发岗位单位</t>
  </si>
  <si>
    <t>在岗人数</t>
  </si>
  <si>
    <t>开发岗位数量（个）</t>
  </si>
  <si>
    <t>新援助人数</t>
  </si>
  <si>
    <t>空岗数</t>
  </si>
  <si>
    <t>备注</t>
  </si>
  <si>
    <r>
      <rPr>
        <sz val="12"/>
        <color theme="1"/>
        <rFont val="宋体"/>
        <charset val="134"/>
      </rPr>
      <t>市红十字会</t>
    </r>
  </si>
  <si>
    <r>
      <rPr>
        <sz val="12"/>
        <color theme="1"/>
        <rFont val="宋体"/>
        <charset val="134"/>
      </rPr>
      <t>市林草局</t>
    </r>
  </si>
  <si>
    <r>
      <rPr>
        <sz val="12"/>
        <color theme="1"/>
        <rFont val="宋体"/>
        <charset val="134"/>
      </rPr>
      <t>民盟庆阳市委</t>
    </r>
  </si>
  <si>
    <r>
      <rPr>
        <sz val="12"/>
        <color theme="1"/>
        <rFont val="宋体"/>
        <charset val="134"/>
      </rPr>
      <t>国家统计局庆阳调查队</t>
    </r>
  </si>
  <si>
    <r>
      <rPr>
        <sz val="12"/>
        <color theme="1"/>
        <rFont val="宋体"/>
        <charset val="134"/>
      </rPr>
      <t>市财政局</t>
    </r>
  </si>
  <si>
    <r>
      <rPr>
        <sz val="12"/>
        <color theme="1"/>
        <rFont val="宋体"/>
        <charset val="134"/>
      </rPr>
      <t>市档案馆</t>
    </r>
  </si>
  <si>
    <r>
      <rPr>
        <sz val="12"/>
        <color theme="1"/>
        <rFont val="宋体"/>
        <charset val="134"/>
      </rPr>
      <t>市财政综合事务中心</t>
    </r>
  </si>
  <si>
    <r>
      <rPr>
        <sz val="12"/>
        <color theme="1"/>
        <rFont val="宋体"/>
        <charset val="134"/>
      </rPr>
      <t>市人社局</t>
    </r>
  </si>
  <si>
    <r>
      <rPr>
        <sz val="12"/>
        <color theme="1"/>
        <rFont val="宋体"/>
        <charset val="134"/>
      </rPr>
      <t>市图书馆</t>
    </r>
  </si>
  <si>
    <r>
      <rPr>
        <sz val="12"/>
        <color theme="1"/>
        <rFont val="宋体"/>
        <charset val="134"/>
      </rPr>
      <t>市土地收购储备中心</t>
    </r>
  </si>
  <si>
    <r>
      <rPr>
        <sz val="12"/>
        <color theme="1"/>
        <rFont val="宋体"/>
        <charset val="134"/>
      </rPr>
      <t>市扬黄续建工程建设管理局</t>
    </r>
  </si>
  <si>
    <r>
      <rPr>
        <sz val="12"/>
        <color theme="1"/>
        <rFont val="宋体"/>
        <charset val="134"/>
      </rPr>
      <t>市工信局</t>
    </r>
  </si>
  <si>
    <r>
      <rPr>
        <sz val="12"/>
        <color theme="1"/>
        <rFont val="宋体"/>
        <charset val="134"/>
      </rPr>
      <t>市东数西算产业园管理委员会</t>
    </r>
  </si>
  <si>
    <r>
      <rPr>
        <sz val="12"/>
        <color theme="1"/>
        <rFont val="宋体"/>
        <charset val="134"/>
      </rPr>
      <t>市就业局</t>
    </r>
  </si>
  <si>
    <r>
      <rPr>
        <sz val="12"/>
        <color theme="1"/>
        <rFont val="宋体"/>
        <charset val="134"/>
      </rPr>
      <t>市博物馆</t>
    </r>
  </si>
  <si>
    <r>
      <rPr>
        <sz val="12"/>
        <color theme="1"/>
        <rFont val="宋体"/>
        <charset val="134"/>
      </rPr>
      <t>市老干部休养所</t>
    </r>
  </si>
  <si>
    <r>
      <rPr>
        <sz val="12"/>
        <color theme="1"/>
        <rFont val="宋体"/>
        <charset val="134"/>
      </rPr>
      <t>市自然资源局西峰分局</t>
    </r>
  </si>
  <si>
    <r>
      <rPr>
        <sz val="12"/>
        <color theme="1"/>
        <rFont val="宋体"/>
        <charset val="134"/>
      </rPr>
      <t>市交通局</t>
    </r>
  </si>
  <si>
    <r>
      <rPr>
        <sz val="12"/>
        <color theme="1"/>
        <rFont val="宋体"/>
        <charset val="134"/>
      </rPr>
      <t>市委老干局</t>
    </r>
  </si>
  <si>
    <r>
      <rPr>
        <sz val="12"/>
        <color theme="1"/>
        <rFont val="宋体"/>
        <charset val="134"/>
      </rPr>
      <t>市退役军人事务局（市军干所）</t>
    </r>
  </si>
  <si>
    <r>
      <rPr>
        <sz val="12"/>
        <color theme="1"/>
        <rFont val="宋体"/>
        <charset val="134"/>
      </rPr>
      <t>市老年大学</t>
    </r>
  </si>
  <si>
    <r>
      <rPr>
        <sz val="12"/>
        <color theme="1"/>
        <rFont val="宋体"/>
        <charset val="134"/>
      </rPr>
      <t>市融媒体中心</t>
    </r>
  </si>
  <si>
    <r>
      <rPr>
        <sz val="12"/>
        <color theme="1"/>
        <rFont val="宋体"/>
        <charset val="134"/>
      </rPr>
      <t>市水务局</t>
    </r>
  </si>
  <si>
    <r>
      <rPr>
        <sz val="12"/>
        <color theme="1"/>
        <rFont val="宋体"/>
        <charset val="134"/>
      </rPr>
      <t>市商务局</t>
    </r>
  </si>
  <si>
    <r>
      <rPr>
        <sz val="12"/>
        <color theme="1"/>
        <rFont val="宋体"/>
        <charset val="134"/>
      </rPr>
      <t>市政府驻西安办事处</t>
    </r>
  </si>
  <si>
    <r>
      <rPr>
        <sz val="12"/>
        <color theme="1"/>
        <rFont val="宋体"/>
        <charset val="134"/>
      </rPr>
      <t>市委社会工作部</t>
    </r>
  </si>
  <si>
    <r>
      <rPr>
        <sz val="12"/>
        <color theme="1"/>
        <rFont val="宋体"/>
        <charset val="134"/>
      </rPr>
      <t>甘肃省无线电监测站庆阳监测站</t>
    </r>
  </si>
  <si>
    <r>
      <rPr>
        <sz val="12"/>
        <color theme="1"/>
        <rFont val="宋体"/>
        <charset val="134"/>
      </rPr>
      <t>市会展中心</t>
    </r>
  </si>
  <si>
    <r>
      <rPr>
        <sz val="12"/>
        <color theme="1"/>
        <rFont val="宋体"/>
        <charset val="134"/>
      </rPr>
      <t>市招商引资促进中心</t>
    </r>
  </si>
  <si>
    <r>
      <rPr>
        <sz val="12"/>
        <color theme="1"/>
        <rFont val="宋体"/>
        <charset val="134"/>
      </rPr>
      <t>市高等级公路项目建设管理办公室</t>
    </r>
  </si>
  <si>
    <r>
      <rPr>
        <sz val="12"/>
        <color theme="1"/>
        <rFont val="宋体"/>
        <charset val="134"/>
      </rPr>
      <t>市人大办</t>
    </r>
  </si>
  <si>
    <r>
      <rPr>
        <sz val="12"/>
        <color theme="1"/>
        <rFont val="宋体"/>
        <charset val="134"/>
      </rPr>
      <t>市政务中心</t>
    </r>
  </si>
  <si>
    <r>
      <rPr>
        <b/>
        <sz val="12"/>
        <color theme="1"/>
        <rFont val="宋体"/>
        <charset val="134"/>
      </rPr>
      <t>合计</t>
    </r>
  </si>
  <si>
    <t>附件2</t>
  </si>
  <si>
    <t>2026年4月份市本级公益性岗位就业援助人员名单</t>
  </si>
  <si>
    <t>就业通知书编号</t>
  </si>
  <si>
    <t>姓名</t>
  </si>
  <si>
    <t>身份证号码</t>
  </si>
  <si>
    <t>性别</t>
  </si>
  <si>
    <t>出生年月</t>
  </si>
  <si>
    <t>年龄</t>
  </si>
  <si>
    <t>人员类别</t>
  </si>
  <si>
    <t>联系电话</t>
  </si>
  <si>
    <t>安置单位</t>
  </si>
  <si>
    <t>岗位名称</t>
  </si>
  <si>
    <t>是否为
二次安置</t>
  </si>
  <si>
    <t>法定退休年龄</t>
  </si>
  <si>
    <t>公益性岗位开始月份</t>
  </si>
  <si>
    <t>公益性岗位开始据法定退休年龄日期的差距</t>
  </si>
  <si>
    <t>公益性岗位合同结束日期</t>
  </si>
  <si>
    <t>王巧萍</t>
  </si>
  <si>
    <t>622821********0024</t>
  </si>
  <si>
    <t>大龄人员</t>
  </si>
  <si>
    <t>市林草局</t>
  </si>
  <si>
    <t>报纸收发、会务服务</t>
  </si>
  <si>
    <t>是</t>
  </si>
  <si>
    <t>王子铭</t>
  </si>
  <si>
    <t>622822********0018</t>
  </si>
  <si>
    <t>长期失业人员</t>
  </si>
  <si>
    <t>民盟庆阳市委</t>
  </si>
  <si>
    <t>档案整理、文印</t>
  </si>
  <si>
    <t>李珲</t>
  </si>
  <si>
    <t>622801********021X</t>
  </si>
  <si>
    <t>国家统计局庆阳调查队</t>
  </si>
  <si>
    <t>文件收发</t>
  </si>
  <si>
    <t>包巧蕊</t>
  </si>
  <si>
    <t>622827********4122</t>
  </si>
  <si>
    <t>打字员</t>
  </si>
  <si>
    <t>焦雨沁</t>
  </si>
  <si>
    <t>622827********5147</t>
  </si>
  <si>
    <t>市财政局</t>
  </si>
  <si>
    <t>数据整理</t>
  </si>
  <si>
    <t>朱建明</t>
  </si>
  <si>
    <t>622801********0070</t>
  </si>
  <si>
    <t>市档案馆</t>
  </si>
  <si>
    <t>资料整理</t>
  </si>
  <si>
    <t>姬铭泽</t>
  </si>
  <si>
    <t>622827********0350</t>
  </si>
  <si>
    <t>市财政综合事务中心</t>
  </si>
  <si>
    <t>档案整理</t>
  </si>
  <si>
    <t>谭云霞</t>
  </si>
  <si>
    <t>622826********3925</t>
  </si>
  <si>
    <t>会务服务</t>
  </si>
  <si>
    <t>宋东桥</t>
  </si>
  <si>
    <t>622801********003X</t>
  </si>
  <si>
    <t xml:space="preserve">长期失业人员
</t>
  </si>
  <si>
    <t>市人社局</t>
  </si>
  <si>
    <t>报纸分发、后勤服务</t>
  </si>
  <si>
    <t>刘蕊萌</t>
  </si>
  <si>
    <t>622801********0220</t>
  </si>
  <si>
    <t>群众事项帮办代办</t>
  </si>
  <si>
    <t>温化冰</t>
  </si>
  <si>
    <t>622824********0177</t>
  </si>
  <si>
    <t>市工信局</t>
  </si>
  <si>
    <t>黄建玲</t>
  </si>
  <si>
    <t>622201********0344</t>
  </si>
  <si>
    <t>市博物馆</t>
  </si>
  <si>
    <t>后勤服务</t>
  </si>
  <si>
    <t>胡煜晗</t>
  </si>
  <si>
    <t>622801********0045</t>
  </si>
  <si>
    <t>游客日常接待</t>
  </si>
  <si>
    <t>刘倩</t>
  </si>
  <si>
    <t>622801********0469</t>
  </si>
  <si>
    <t>市老干部休养所</t>
  </si>
  <si>
    <t>牛燕莎</t>
  </si>
  <si>
    <t>622826********1282</t>
  </si>
  <si>
    <t>市商务局</t>
  </si>
  <si>
    <t>李奕衡</t>
  </si>
  <si>
    <t>622801********0214</t>
  </si>
  <si>
    <t>市委社会工作部</t>
  </si>
  <si>
    <t>文印、文档整理</t>
  </si>
  <si>
    <t>郭梓钰</t>
  </si>
  <si>
    <t>622801********0087</t>
  </si>
  <si>
    <t>市会展中心</t>
  </si>
  <si>
    <t>讲解员</t>
  </si>
  <si>
    <t>李袁军</t>
  </si>
  <si>
    <t>622801********0016</t>
  </si>
  <si>
    <t>市就业局</t>
  </si>
  <si>
    <t>王玺</t>
  </si>
  <si>
    <t>622827********0329</t>
  </si>
  <si>
    <t>失地农民</t>
  </si>
  <si>
    <t>直播带岗辅助</t>
  </si>
  <si>
    <t>熊毛毛</t>
  </si>
  <si>
    <t>621002********1028</t>
  </si>
  <si>
    <t>市图书馆</t>
  </si>
  <si>
    <t>读者引导</t>
  </si>
  <si>
    <t>徐源</t>
  </si>
  <si>
    <t>622801********0229</t>
  </si>
  <si>
    <t>图书借阅服务</t>
  </si>
  <si>
    <t>徐燕妮</t>
  </si>
  <si>
    <t>622801********1441</t>
  </si>
  <si>
    <t>市老年大学</t>
  </si>
  <si>
    <t>文档协管</t>
  </si>
  <si>
    <t>勾戬</t>
  </si>
  <si>
    <t>622824********0174</t>
  </si>
  <si>
    <t>市招商引资促进中心</t>
  </si>
  <si>
    <t>企业服务事项帮办
代办、信息咨询</t>
  </si>
  <si>
    <t>张斌</t>
  </si>
  <si>
    <t>622801********0030</t>
  </si>
  <si>
    <t>市人大办</t>
  </si>
  <si>
    <t>耿旭</t>
  </si>
  <si>
    <t>622801********0034</t>
  </si>
  <si>
    <t>零就业家庭成员</t>
  </si>
  <si>
    <t>庆阳市市本级城镇公益性岗位工作人员就业通知书</t>
  </si>
  <si>
    <t>编号：</t>
  </si>
  <si>
    <t>经  市人社局 局务会  研究决定，现介绍</t>
  </si>
  <si>
    <t xml:space="preserve">   同志到你单位</t>
  </si>
  <si>
    <t>从事城镇公益性岗位工作。请做好如下工作：</t>
  </si>
  <si>
    <r>
      <rPr>
        <sz val="12"/>
        <color rgb="FF000000"/>
        <rFont val="仿宋_GB2312"/>
        <charset val="134"/>
      </rPr>
      <t xml:space="preserve">    
    1、上岗前，你单位与本人必须签订《庆阳市公益性岗位就业协议书》（考勤报送QQ群：227436811），一年一签，一式三份，一份送市人社局就业办备案（第一次协议务必于：</t>
    </r>
    <r>
      <rPr>
        <b/>
        <sz val="12"/>
        <color rgb="FFFF0000"/>
        <rFont val="仿宋_GB2312"/>
        <charset val="134"/>
      </rPr>
      <t xml:space="preserve">2025年12月12日 </t>
    </r>
    <r>
      <rPr>
        <sz val="12"/>
        <color rgb="FF000000"/>
        <rFont val="仿宋_GB2312"/>
        <charset val="134"/>
      </rPr>
      <t>前送达备案）。
    2、城镇公益性岗位协议、岗位补贴及社会保险补贴起始日期为：</t>
    </r>
    <r>
      <rPr>
        <b/>
        <sz val="12"/>
        <color rgb="FFFF0000"/>
        <rFont val="仿宋_GB2312"/>
        <charset val="134"/>
      </rPr>
      <t xml:space="preserve">2025年12月1日。
    </t>
    </r>
    <r>
      <rPr>
        <sz val="12"/>
        <rFont val="仿宋_GB2312"/>
        <charset val="134"/>
      </rPr>
      <t>3、你单位必须从用工之日起，为城镇公益性岗位人员缴纳社会保险（社保补贴QQ群：817630292），发放一定数额的用工报酬（公益性岗位补贴与用工报酬之和不得低于最低工资标准）。</t>
    </r>
    <r>
      <rPr>
        <sz val="12"/>
        <color rgb="FF000000"/>
        <rFont val="仿宋_GB2312"/>
        <charset val="134"/>
      </rPr>
      <t xml:space="preserve">
    4、该同志在公益性岗位工作时间不能超过3年,3年期满后自行退出公益性岗位（岗位补贴起始时已距法定退休年龄不足5年的可延长至退休）。
    5、做好日常管理和年度考核工作。公益性岗位人员向用人单位提交中行社保卡，每月25日至28日前上报当月考勤，考勤期限为上月25日至当月25日，本单位考勤表经单位领导签字盖章后，发送到指定邮箱（110159513@qq.com）。
    </t>
    </r>
  </si>
  <si>
    <t>庆阳市人力资源和社会保障局</t>
  </si>
  <si>
    <t>附：公益性岗位工作人员基本情况</t>
  </si>
  <si>
    <t>拟安置岗位</t>
  </si>
  <si>
    <t>请务必于</t>
  </si>
  <si>
    <t xml:space="preserve">前报到，超过报到期限者视为自动放弃公益性岗位资格。  </t>
  </si>
  <si>
    <t xml:space="preserve">经办人：                                      负责人：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</si>
</sst>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4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color rgb="FFFF0000"/>
      <name val="仿宋_GB2312"/>
      <charset val="134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distributed" wrapText="1"/>
    </xf>
    <xf numFmtId="0" fontId="4" fillId="0" borderId="0" xfId="0" applyFont="1" applyFill="1" applyBorder="1" applyAlignment="1">
      <alignment vertical="distributed" wrapText="1"/>
    </xf>
    <xf numFmtId="0" fontId="5" fillId="0" borderId="0" xfId="0" applyFont="1" applyFill="1" applyBorder="1" applyAlignment="1">
      <alignment horizontal="center" vertical="distributed" wrapText="1"/>
    </xf>
    <xf numFmtId="176" fontId="4" fillId="0" borderId="0" xfId="0" applyNumberFormat="1" applyFont="1" applyFill="1" applyBorder="1" applyAlignment="1">
      <alignment wrapText="1"/>
    </xf>
    <xf numFmtId="31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3" fillId="0" borderId="2" xfId="49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opLeftCell="A28" workbookViewId="0">
      <selection activeCell="E4" sqref="E4:E30"/>
    </sheetView>
  </sheetViews>
  <sheetFormatPr defaultColWidth="9" defaultRowHeight="13.5" outlineLevelCol="6"/>
  <cols>
    <col min="1" max="1" width="7.125" customWidth="1"/>
    <col min="2" max="2" width="40.25" customWidth="1"/>
    <col min="3" max="3" width="9.75" customWidth="1"/>
    <col min="4" max="4" width="15.2833333333333" customWidth="1"/>
    <col min="5" max="5" width="11.2083333333333" customWidth="1"/>
    <col min="6" max="6" width="8" customWidth="1"/>
    <col min="7" max="7" width="5.875" customWidth="1"/>
  </cols>
  <sheetData>
    <row r="1" ht="20.25" spans="1:7">
      <c r="A1" s="49" t="s">
        <v>0</v>
      </c>
      <c r="B1" s="49"/>
    </row>
    <row r="2" ht="51" customHeight="1" spans="1:7">
      <c r="A2" s="50" t="s">
        <v>1</v>
      </c>
      <c r="B2" s="50"/>
      <c r="C2" s="50"/>
      <c r="D2" s="50"/>
      <c r="E2" s="50"/>
      <c r="F2" s="50"/>
      <c r="G2" s="50"/>
    </row>
    <row r="3" ht="42" customHeight="1" spans="1:7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1" t="s">
        <v>8</v>
      </c>
    </row>
    <row r="4" ht="35" customHeight="1" spans="1:7">
      <c r="A4" s="52">
        <v>1</v>
      </c>
      <c r="B4" s="53" t="s">
        <v>9</v>
      </c>
      <c r="C4" s="54">
        <v>0</v>
      </c>
      <c r="D4" s="53">
        <v>1</v>
      </c>
      <c r="E4" s="55">
        <v>0</v>
      </c>
      <c r="F4" s="55">
        <f>D4-E4</f>
        <v>1</v>
      </c>
      <c r="G4" s="55"/>
    </row>
    <row r="5" ht="35" customHeight="1" spans="1:7">
      <c r="A5" s="52">
        <v>2</v>
      </c>
      <c r="B5" s="53" t="s">
        <v>10</v>
      </c>
      <c r="C5" s="54">
        <v>0</v>
      </c>
      <c r="D5" s="53">
        <v>1</v>
      </c>
      <c r="E5" s="55">
        <v>1</v>
      </c>
      <c r="F5" s="55">
        <f t="shared" ref="F5:F36" si="0">D5-E5</f>
        <v>0</v>
      </c>
      <c r="G5" s="55"/>
    </row>
    <row r="6" ht="35" customHeight="1" spans="1:7">
      <c r="A6" s="52">
        <v>3</v>
      </c>
      <c r="B6" s="53" t="s">
        <v>11</v>
      </c>
      <c r="C6" s="54">
        <v>0</v>
      </c>
      <c r="D6" s="53">
        <v>1</v>
      </c>
      <c r="E6" s="55">
        <v>1</v>
      </c>
      <c r="F6" s="55">
        <f t="shared" si="0"/>
        <v>0</v>
      </c>
      <c r="G6" s="55"/>
    </row>
    <row r="7" ht="35" customHeight="1" spans="1:7">
      <c r="A7" s="52">
        <v>4</v>
      </c>
      <c r="B7" s="53" t="s">
        <v>12</v>
      </c>
      <c r="C7" s="54">
        <v>5</v>
      </c>
      <c r="D7" s="56">
        <v>2</v>
      </c>
      <c r="E7" s="55">
        <v>2</v>
      </c>
      <c r="F7" s="55">
        <f t="shared" si="0"/>
        <v>0</v>
      </c>
      <c r="G7" s="55"/>
    </row>
    <row r="8" ht="35" customHeight="1" spans="1:7">
      <c r="A8" s="52">
        <v>5</v>
      </c>
      <c r="B8" s="53" t="s">
        <v>13</v>
      </c>
      <c r="C8" s="54">
        <v>8</v>
      </c>
      <c r="D8" s="56">
        <v>3</v>
      </c>
      <c r="E8" s="55">
        <v>1</v>
      </c>
      <c r="F8" s="55">
        <f t="shared" si="0"/>
        <v>2</v>
      </c>
      <c r="G8" s="55"/>
    </row>
    <row r="9" ht="35" customHeight="1" spans="1:7">
      <c r="A9" s="52">
        <v>6</v>
      </c>
      <c r="B9" s="53" t="s">
        <v>14</v>
      </c>
      <c r="C9" s="54">
        <v>0</v>
      </c>
      <c r="D9" s="56">
        <v>1</v>
      </c>
      <c r="E9" s="55">
        <v>1</v>
      </c>
      <c r="F9" s="55">
        <f t="shared" si="0"/>
        <v>0</v>
      </c>
      <c r="G9" s="55"/>
    </row>
    <row r="10" ht="35" customHeight="1" spans="1:7">
      <c r="A10" s="52">
        <v>7</v>
      </c>
      <c r="B10" s="53" t="s">
        <v>15</v>
      </c>
      <c r="C10" s="54">
        <v>1</v>
      </c>
      <c r="D10" s="56">
        <v>2</v>
      </c>
      <c r="E10" s="55">
        <v>2</v>
      </c>
      <c r="F10" s="55">
        <f t="shared" si="0"/>
        <v>0</v>
      </c>
      <c r="G10" s="55"/>
    </row>
    <row r="11" ht="35" customHeight="1" spans="1:7">
      <c r="A11" s="52">
        <v>8</v>
      </c>
      <c r="B11" s="53" t="s">
        <v>16</v>
      </c>
      <c r="C11" s="54">
        <v>7</v>
      </c>
      <c r="D11" s="56">
        <v>2</v>
      </c>
      <c r="E11" s="55">
        <v>2</v>
      </c>
      <c r="F11" s="55">
        <f t="shared" si="0"/>
        <v>0</v>
      </c>
      <c r="G11" s="55"/>
    </row>
    <row r="12" ht="35" customHeight="1" spans="1:7">
      <c r="A12" s="52">
        <v>9</v>
      </c>
      <c r="B12" s="53" t="s">
        <v>17</v>
      </c>
      <c r="C12" s="54">
        <v>5</v>
      </c>
      <c r="D12" s="56">
        <v>2</v>
      </c>
      <c r="E12" s="55">
        <v>2</v>
      </c>
      <c r="F12" s="55">
        <f t="shared" si="0"/>
        <v>0</v>
      </c>
      <c r="G12" s="55"/>
    </row>
    <row r="13" ht="35" customHeight="1" spans="1:7">
      <c r="A13" s="52">
        <v>10</v>
      </c>
      <c r="B13" s="53" t="s">
        <v>18</v>
      </c>
      <c r="C13" s="54">
        <v>3</v>
      </c>
      <c r="D13" s="57">
        <v>3</v>
      </c>
      <c r="E13" s="55">
        <v>0</v>
      </c>
      <c r="F13" s="55">
        <f t="shared" si="0"/>
        <v>3</v>
      </c>
      <c r="G13" s="55"/>
    </row>
    <row r="14" ht="35" customHeight="1" spans="1:7">
      <c r="A14" s="52">
        <v>11</v>
      </c>
      <c r="B14" s="53" t="s">
        <v>19</v>
      </c>
      <c r="C14" s="54">
        <v>1</v>
      </c>
      <c r="D14" s="57">
        <v>2</v>
      </c>
      <c r="E14" s="55">
        <v>0</v>
      </c>
      <c r="F14" s="55">
        <f t="shared" si="0"/>
        <v>2</v>
      </c>
      <c r="G14" s="55"/>
    </row>
    <row r="15" ht="35" customHeight="1" spans="1:7">
      <c r="A15" s="52">
        <v>12</v>
      </c>
      <c r="B15" s="53" t="s">
        <v>20</v>
      </c>
      <c r="C15" s="54">
        <v>1</v>
      </c>
      <c r="D15" s="57">
        <v>1</v>
      </c>
      <c r="E15" s="55">
        <v>1</v>
      </c>
      <c r="F15" s="55">
        <f t="shared" si="0"/>
        <v>0</v>
      </c>
      <c r="G15" s="55"/>
    </row>
    <row r="16" ht="35" customHeight="1" spans="1:7">
      <c r="A16" s="52">
        <v>13</v>
      </c>
      <c r="B16" s="53" t="s">
        <v>21</v>
      </c>
      <c r="C16" s="54">
        <v>2</v>
      </c>
      <c r="D16" s="57">
        <v>1</v>
      </c>
      <c r="E16" s="55">
        <v>0</v>
      </c>
      <c r="F16" s="55">
        <f t="shared" si="0"/>
        <v>1</v>
      </c>
      <c r="G16" s="55"/>
    </row>
    <row r="17" ht="35" customHeight="1" spans="1:7">
      <c r="A17" s="52">
        <v>14</v>
      </c>
      <c r="B17" s="53" t="s">
        <v>22</v>
      </c>
      <c r="C17" s="54">
        <v>4</v>
      </c>
      <c r="D17" s="57">
        <v>4</v>
      </c>
      <c r="E17" s="55">
        <v>2</v>
      </c>
      <c r="F17" s="55">
        <f t="shared" si="0"/>
        <v>2</v>
      </c>
      <c r="G17" s="55"/>
    </row>
    <row r="18" ht="35" customHeight="1" spans="1:7">
      <c r="A18" s="52">
        <v>15</v>
      </c>
      <c r="B18" s="53" t="s">
        <v>23</v>
      </c>
      <c r="C18" s="54">
        <v>11</v>
      </c>
      <c r="D18" s="57">
        <v>2</v>
      </c>
      <c r="E18" s="55">
        <v>2</v>
      </c>
      <c r="F18" s="55">
        <f t="shared" si="0"/>
        <v>0</v>
      </c>
      <c r="G18" s="55"/>
    </row>
    <row r="19" ht="35" customHeight="1" spans="1:7">
      <c r="A19" s="52">
        <v>16</v>
      </c>
      <c r="B19" s="53" t="s">
        <v>24</v>
      </c>
      <c r="C19" s="54">
        <v>4</v>
      </c>
      <c r="D19" s="57">
        <v>1</v>
      </c>
      <c r="E19" s="55">
        <v>1</v>
      </c>
      <c r="F19" s="55">
        <f t="shared" si="0"/>
        <v>0</v>
      </c>
      <c r="G19" s="55"/>
    </row>
    <row r="20" ht="35" customHeight="1" spans="1:7">
      <c r="A20" s="52">
        <v>17</v>
      </c>
      <c r="B20" s="53" t="s">
        <v>25</v>
      </c>
      <c r="C20" s="54">
        <v>3</v>
      </c>
      <c r="D20" s="57">
        <v>2</v>
      </c>
      <c r="E20" s="55">
        <v>0</v>
      </c>
      <c r="F20" s="55">
        <f t="shared" si="0"/>
        <v>2</v>
      </c>
      <c r="G20" s="55"/>
    </row>
    <row r="21" ht="35" customHeight="1" spans="1:7">
      <c r="A21" s="52">
        <v>18</v>
      </c>
      <c r="B21" s="53" t="s">
        <v>26</v>
      </c>
      <c r="C21" s="54">
        <v>1</v>
      </c>
      <c r="D21" s="57">
        <v>2</v>
      </c>
      <c r="E21" s="55">
        <v>0</v>
      </c>
      <c r="F21" s="55">
        <f t="shared" si="0"/>
        <v>2</v>
      </c>
      <c r="G21" s="55"/>
    </row>
    <row r="22" ht="35" customHeight="1" spans="1:7">
      <c r="A22" s="52">
        <v>19</v>
      </c>
      <c r="B22" s="53" t="s">
        <v>27</v>
      </c>
      <c r="C22" s="54">
        <v>0</v>
      </c>
      <c r="D22" s="57">
        <v>1</v>
      </c>
      <c r="E22" s="55">
        <v>0</v>
      </c>
      <c r="F22" s="55">
        <f t="shared" si="0"/>
        <v>1</v>
      </c>
      <c r="G22" s="55"/>
    </row>
    <row r="23" ht="35" customHeight="1" spans="1:7">
      <c r="A23" s="52">
        <v>20</v>
      </c>
      <c r="B23" s="53" t="s">
        <v>28</v>
      </c>
      <c r="C23" s="54">
        <v>0</v>
      </c>
      <c r="D23" s="57">
        <v>1</v>
      </c>
      <c r="E23" s="55">
        <v>0</v>
      </c>
      <c r="F23" s="55">
        <f t="shared" si="0"/>
        <v>1</v>
      </c>
      <c r="G23" s="55"/>
    </row>
    <row r="24" ht="35" customHeight="1" spans="1:7">
      <c r="A24" s="52">
        <v>21</v>
      </c>
      <c r="B24" s="53" t="s">
        <v>29</v>
      </c>
      <c r="C24" s="54">
        <v>0</v>
      </c>
      <c r="D24" s="57">
        <v>1</v>
      </c>
      <c r="E24" s="55">
        <v>1</v>
      </c>
      <c r="F24" s="55">
        <f t="shared" si="0"/>
        <v>0</v>
      </c>
      <c r="G24" s="55"/>
    </row>
    <row r="25" ht="35" customHeight="1" spans="1:7">
      <c r="A25" s="52">
        <v>22</v>
      </c>
      <c r="B25" s="53" t="s">
        <v>30</v>
      </c>
      <c r="C25" s="54">
        <v>1</v>
      </c>
      <c r="D25" s="57">
        <v>2</v>
      </c>
      <c r="E25" s="55">
        <v>0</v>
      </c>
      <c r="F25" s="55">
        <f t="shared" si="0"/>
        <v>2</v>
      </c>
      <c r="G25" s="55"/>
    </row>
    <row r="26" ht="35" customHeight="1" spans="1:7">
      <c r="A26" s="52">
        <v>23</v>
      </c>
      <c r="B26" s="53" t="s">
        <v>31</v>
      </c>
      <c r="C26" s="54">
        <v>1</v>
      </c>
      <c r="D26" s="57">
        <v>1</v>
      </c>
      <c r="E26" s="55">
        <v>0</v>
      </c>
      <c r="F26" s="55">
        <f t="shared" si="0"/>
        <v>1</v>
      </c>
      <c r="G26" s="55"/>
    </row>
    <row r="27" ht="35" customHeight="1" spans="1:7">
      <c r="A27" s="52">
        <v>24</v>
      </c>
      <c r="B27" s="53" t="s">
        <v>32</v>
      </c>
      <c r="C27" s="54">
        <v>2</v>
      </c>
      <c r="D27" s="57">
        <v>1</v>
      </c>
      <c r="E27" s="55">
        <v>1</v>
      </c>
      <c r="F27" s="55">
        <f t="shared" si="0"/>
        <v>0</v>
      </c>
      <c r="G27" s="55"/>
    </row>
    <row r="28" ht="35" customHeight="1" spans="1:7">
      <c r="A28" s="52">
        <v>25</v>
      </c>
      <c r="B28" s="53" t="s">
        <v>33</v>
      </c>
      <c r="C28" s="54">
        <v>0</v>
      </c>
      <c r="D28" s="57">
        <v>2</v>
      </c>
      <c r="E28" s="55">
        <v>0</v>
      </c>
      <c r="F28" s="55">
        <f t="shared" si="0"/>
        <v>2</v>
      </c>
      <c r="G28" s="55"/>
    </row>
    <row r="29" ht="35" customHeight="1" spans="1:7">
      <c r="A29" s="52">
        <v>26</v>
      </c>
      <c r="B29" s="53" t="s">
        <v>34</v>
      </c>
      <c r="C29" s="54">
        <v>0</v>
      </c>
      <c r="D29" s="57">
        <v>1</v>
      </c>
      <c r="E29" s="55">
        <v>1</v>
      </c>
      <c r="F29" s="55">
        <f t="shared" si="0"/>
        <v>0</v>
      </c>
      <c r="G29" s="55"/>
    </row>
    <row r="30" ht="35" customHeight="1" spans="1:7">
      <c r="A30" s="52">
        <v>27</v>
      </c>
      <c r="B30" s="53" t="s">
        <v>35</v>
      </c>
      <c r="C30" s="54">
        <v>0</v>
      </c>
      <c r="D30" s="57">
        <v>1</v>
      </c>
      <c r="E30" s="55">
        <v>0</v>
      </c>
      <c r="F30" s="55">
        <f t="shared" si="0"/>
        <v>1</v>
      </c>
      <c r="G30" s="58"/>
    </row>
    <row r="31" ht="35" customHeight="1" spans="1:7">
      <c r="A31" s="52">
        <v>28</v>
      </c>
      <c r="B31" s="53" t="s">
        <v>36</v>
      </c>
      <c r="C31" s="54">
        <v>2</v>
      </c>
      <c r="D31" s="57">
        <v>1</v>
      </c>
      <c r="E31" s="55">
        <v>1</v>
      </c>
      <c r="F31" s="55">
        <f t="shared" si="0"/>
        <v>0</v>
      </c>
      <c r="G31" s="58"/>
    </row>
    <row r="32" ht="35" customHeight="1" spans="1:7">
      <c r="A32" s="52">
        <v>29</v>
      </c>
      <c r="B32" s="53" t="s">
        <v>37</v>
      </c>
      <c r="C32" s="54">
        <v>0</v>
      </c>
      <c r="D32" s="57">
        <v>1</v>
      </c>
      <c r="E32" s="55">
        <v>1</v>
      </c>
      <c r="F32" s="55">
        <f t="shared" si="0"/>
        <v>0</v>
      </c>
      <c r="G32" s="55"/>
    </row>
    <row r="33" ht="35" customHeight="1" spans="1:7">
      <c r="A33" s="52">
        <v>30</v>
      </c>
      <c r="B33" s="53" t="s">
        <v>38</v>
      </c>
      <c r="C33" s="54">
        <v>0</v>
      </c>
      <c r="D33" s="57">
        <v>1</v>
      </c>
      <c r="E33" s="55">
        <v>0</v>
      </c>
      <c r="F33" s="55">
        <f t="shared" si="0"/>
        <v>1</v>
      </c>
      <c r="G33" s="55"/>
    </row>
    <row r="34" ht="35" customHeight="1" spans="1:7">
      <c r="A34" s="52">
        <v>31</v>
      </c>
      <c r="B34" s="53" t="s">
        <v>39</v>
      </c>
      <c r="C34" s="54">
        <v>1</v>
      </c>
      <c r="D34" s="57">
        <v>2</v>
      </c>
      <c r="E34" s="55">
        <v>2</v>
      </c>
      <c r="F34" s="55">
        <f t="shared" si="0"/>
        <v>0</v>
      </c>
      <c r="G34" s="55"/>
    </row>
    <row r="35" ht="35" customHeight="1" spans="1:7">
      <c r="A35" s="52">
        <v>32</v>
      </c>
      <c r="B35" s="53" t="s">
        <v>40</v>
      </c>
      <c r="C35" s="54">
        <v>8</v>
      </c>
      <c r="D35" s="57">
        <v>1</v>
      </c>
      <c r="E35" s="55">
        <v>0</v>
      </c>
      <c r="F35" s="55">
        <f t="shared" si="0"/>
        <v>1</v>
      </c>
      <c r="G35" s="55"/>
    </row>
    <row r="36" ht="33" customHeight="1" spans="1:7">
      <c r="A36" s="59"/>
      <c r="B36" s="59" t="s">
        <v>41</v>
      </c>
      <c r="C36" s="59">
        <f>SUM(C4:C35)</f>
        <v>71</v>
      </c>
      <c r="D36" s="60">
        <f>SUM(D4:D35)</f>
        <v>50</v>
      </c>
      <c r="E36" s="59">
        <f>SUM(E4:E35)</f>
        <v>25</v>
      </c>
      <c r="F36" s="59">
        <f>SUM(F4:F35)</f>
        <v>25</v>
      </c>
      <c r="G36" s="59">
        <f>SUM(G4:G35)</f>
        <v>0</v>
      </c>
    </row>
  </sheetData>
  <autoFilter xmlns:etc="http://www.wps.cn/officeDocument/2017/etCustomData" ref="A3:G36" etc:filterBottomFollowUsedRange="0">
    <extLst/>
  </autoFilter>
  <mergeCells count="2">
    <mergeCell ref="A1:B1"/>
    <mergeCell ref="A2:G2"/>
  </mergeCells>
  <printOptions horizontalCentered="1"/>
  <pageMargins left="0.590277777777778" right="0.590277777777778" top="1" bottom="0.826388888888889" header="0.5" footer="0.5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zoomScale="130" zoomScaleNormal="130" topLeftCell="B4" workbookViewId="0">
      <selection activeCell="L6" sqref="L6"/>
    </sheetView>
  </sheetViews>
  <sheetFormatPr defaultColWidth="9" defaultRowHeight="13.5"/>
  <cols>
    <col min="1" max="1" width="9" hidden="1" customWidth="1"/>
    <col min="2" max="2" width="6.375" customWidth="1"/>
    <col min="3" max="3" width="8.125" style="28" customWidth="1"/>
    <col min="4" max="4" width="19.125" customWidth="1"/>
    <col min="5" max="5" width="6.625" customWidth="1"/>
    <col min="6" max="6" width="10.125" hidden="1" customWidth="1"/>
    <col min="7" max="7" width="7.125" hidden="1" customWidth="1"/>
    <col min="8" max="8" width="15.4666666666667" customWidth="1"/>
    <col min="9" max="9" width="14.375" hidden="1" customWidth="1"/>
    <col min="10" max="10" width="20.8583333333333" customWidth="1"/>
    <col min="11" max="11" width="17.6583333333333" style="29" customWidth="1"/>
    <col min="12" max="12" width="8.40833333333333" customWidth="1"/>
    <col min="13" max="13" width="6.75" hidden="1" customWidth="1"/>
    <col min="14" max="14" width="14" hidden="1" customWidth="1"/>
    <col min="15" max="15" width="14.5" hidden="1" customWidth="1"/>
    <col min="16" max="16" width="10.25" hidden="1" customWidth="1"/>
    <col min="17" max="17" width="18.875" hidden="1" customWidth="1"/>
    <col min="18" max="18" width="12.75" hidden="1" customWidth="1"/>
  </cols>
  <sheetData>
    <row r="1" ht="23" customHeight="1" spans="1:18">
      <c r="B1" s="30" t="s">
        <v>42</v>
      </c>
      <c r="C1" s="30"/>
    </row>
    <row r="2" ht="47" customHeight="1" spans="1:18">
      <c r="A2" s="31" t="s">
        <v>43</v>
      </c>
      <c r="B2" s="31"/>
      <c r="C2" s="31"/>
      <c r="D2" s="31"/>
      <c r="E2" s="31"/>
      <c r="F2" s="32"/>
      <c r="G2" s="31"/>
      <c r="H2" s="31"/>
      <c r="I2" s="31"/>
      <c r="J2" s="31"/>
      <c r="K2" s="31"/>
      <c r="L2" s="31"/>
      <c r="M2" s="31"/>
      <c r="N2" s="32"/>
      <c r="O2" s="32"/>
      <c r="P2" s="32"/>
      <c r="Q2" s="32"/>
      <c r="R2" s="32"/>
    </row>
    <row r="3" ht="37" customHeight="1" spans="1:18">
      <c r="A3" s="33" t="s">
        <v>44</v>
      </c>
      <c r="B3" s="34" t="s">
        <v>2</v>
      </c>
      <c r="C3" s="34" t="s">
        <v>45</v>
      </c>
      <c r="D3" s="34" t="s">
        <v>46</v>
      </c>
      <c r="E3" s="34" t="s">
        <v>47</v>
      </c>
      <c r="F3" s="35" t="s">
        <v>48</v>
      </c>
      <c r="G3" s="34" t="s">
        <v>49</v>
      </c>
      <c r="H3" s="34" t="s">
        <v>50</v>
      </c>
      <c r="I3" s="34" t="s">
        <v>51</v>
      </c>
      <c r="J3" s="34" t="s">
        <v>52</v>
      </c>
      <c r="K3" s="34" t="s">
        <v>53</v>
      </c>
      <c r="L3" s="36" t="s">
        <v>54</v>
      </c>
      <c r="M3" s="34" t="s">
        <v>8</v>
      </c>
      <c r="N3" s="36" t="s">
        <v>48</v>
      </c>
      <c r="O3" s="36" t="s">
        <v>55</v>
      </c>
      <c r="P3" s="36" t="s">
        <v>56</v>
      </c>
      <c r="Q3" s="36" t="s">
        <v>57</v>
      </c>
      <c r="R3" s="36" t="s">
        <v>58</v>
      </c>
    </row>
    <row r="4" ht="30" customHeight="1" spans="1:18">
      <c r="A4" s="33">
        <v>2025075</v>
      </c>
      <c r="B4" s="37">
        <v>1</v>
      </c>
      <c r="C4" s="38" t="s">
        <v>59</v>
      </c>
      <c r="D4" s="61" t="s">
        <v>60</v>
      </c>
      <c r="E4" s="38" t="str">
        <f>IF(MOD(MID(D4,17,1),2),"男","女")</f>
        <v>女</v>
      </c>
      <c r="F4" s="39" t="e">
        <f t="shared" ref="F4:F8" si="0">DATE(MID(D4,7,IF(LEN(D4)=18,4,2)),MID(D4,IF(LEN(D4)=18,11,9),2),MID(D4,IF(LEN(D4)=18,13,11),2))</f>
        <v>#VALUE!</v>
      </c>
      <c r="G4" s="38" t="e">
        <f ca="1">DATEDIF(F4,TODAY(),"y")</f>
        <v>#VALUE!</v>
      </c>
      <c r="H4" s="38" t="s">
        <v>61</v>
      </c>
      <c r="I4" s="38">
        <v>13209348505</v>
      </c>
      <c r="J4" s="40" t="s">
        <v>62</v>
      </c>
      <c r="K4" s="41" t="s">
        <v>63</v>
      </c>
      <c r="L4" s="37" t="s">
        <v>64</v>
      </c>
      <c r="M4" s="37"/>
      <c r="N4" s="42" t="e">
        <f t="shared" ref="N4:N21" si="1">DATE(MID(D4,7,IF(LEN(D4)=18,4,2)),MID(D4,IF(LEN(D4)=18,11,9),2),MID(D4,IF(LEN(D4)=18,13,11),2))</f>
        <v>#VALUE!</v>
      </c>
      <c r="O4" s="42">
        <v>55000</v>
      </c>
      <c r="P4" s="42">
        <v>45992</v>
      </c>
      <c r="Q4" s="37">
        <f t="shared" ref="Q4:Q21" si="2">DATEDIF(P4,O4,"m")+1</f>
        <v>296</v>
      </c>
      <c r="R4" s="42">
        <f>EDATE(P4,12*3)-1</f>
        <v>47087</v>
      </c>
    </row>
    <row r="5" ht="30" customHeight="1" spans="1:18">
      <c r="A5" s="43">
        <v>2025104</v>
      </c>
      <c r="B5" s="37">
        <v>2</v>
      </c>
      <c r="C5" s="38" t="s">
        <v>65</v>
      </c>
      <c r="D5" s="61" t="s">
        <v>66</v>
      </c>
      <c r="E5" s="38" t="str">
        <f t="shared" ref="E5:E28" si="3">IF(MOD(MID(D5,17,1),2),"男","女")</f>
        <v>男</v>
      </c>
      <c r="F5" s="39" t="e">
        <f t="shared" si="0"/>
        <v>#VALUE!</v>
      </c>
      <c r="G5" s="38" t="e">
        <f ca="1" t="shared" ref="G5:G28" si="4">DATEDIF(F5,TODAY(),"y")</f>
        <v>#VALUE!</v>
      </c>
      <c r="H5" s="38" t="s">
        <v>67</v>
      </c>
      <c r="I5" s="38">
        <v>15971384056</v>
      </c>
      <c r="J5" s="40" t="s">
        <v>68</v>
      </c>
      <c r="K5" s="41" t="s">
        <v>69</v>
      </c>
      <c r="L5" s="37"/>
      <c r="M5" s="37"/>
      <c r="N5" s="42" t="e">
        <f t="shared" si="1"/>
        <v>#VALUE!</v>
      </c>
      <c r="O5" s="42">
        <v>55426</v>
      </c>
      <c r="P5" s="42">
        <v>45992</v>
      </c>
      <c r="Q5" s="37">
        <f t="shared" si="2"/>
        <v>310</v>
      </c>
      <c r="R5" s="42">
        <v>47087</v>
      </c>
    </row>
    <row r="6" ht="30" customHeight="1" spans="1:18">
      <c r="A6" s="43">
        <v>2025079</v>
      </c>
      <c r="B6" s="37">
        <v>3</v>
      </c>
      <c r="C6" s="38" t="s">
        <v>70</v>
      </c>
      <c r="D6" s="38" t="s">
        <v>71</v>
      </c>
      <c r="E6" s="38" t="str">
        <f t="shared" si="3"/>
        <v>男</v>
      </c>
      <c r="F6" s="39" t="e">
        <f t="shared" si="0"/>
        <v>#VALUE!</v>
      </c>
      <c r="G6" s="38" t="e">
        <f ca="1" t="shared" si="4"/>
        <v>#VALUE!</v>
      </c>
      <c r="H6" s="38" t="s">
        <v>61</v>
      </c>
      <c r="I6" s="38">
        <v>18298908995</v>
      </c>
      <c r="J6" s="40" t="s">
        <v>72</v>
      </c>
      <c r="K6" s="41" t="s">
        <v>73</v>
      </c>
      <c r="L6" s="37" t="s">
        <v>64</v>
      </c>
      <c r="M6" s="37"/>
      <c r="N6" s="42" t="e">
        <f t="shared" si="1"/>
        <v>#VALUE!</v>
      </c>
      <c r="O6" s="42">
        <v>56127</v>
      </c>
      <c r="P6" s="42">
        <v>45992</v>
      </c>
      <c r="Q6" s="37">
        <f t="shared" si="2"/>
        <v>333</v>
      </c>
      <c r="R6" s="42">
        <v>47087</v>
      </c>
    </row>
    <row r="7" ht="30" customHeight="1" spans="1:18">
      <c r="A7" s="43">
        <v>2025065</v>
      </c>
      <c r="B7" s="37">
        <v>4</v>
      </c>
      <c r="C7" s="38" t="s">
        <v>74</v>
      </c>
      <c r="D7" s="61" t="s">
        <v>75</v>
      </c>
      <c r="E7" s="38" t="str">
        <f t="shared" si="3"/>
        <v>女</v>
      </c>
      <c r="F7" s="39" t="e">
        <f t="shared" si="0"/>
        <v>#VALUE!</v>
      </c>
      <c r="G7" s="38" t="e">
        <f ca="1" t="shared" si="4"/>
        <v>#VALUE!</v>
      </c>
      <c r="H7" s="38" t="s">
        <v>67</v>
      </c>
      <c r="I7" s="38">
        <v>13830401989</v>
      </c>
      <c r="J7" s="40" t="s">
        <v>72</v>
      </c>
      <c r="K7" s="41" t="s">
        <v>76</v>
      </c>
      <c r="L7" s="37"/>
      <c r="M7" s="37"/>
      <c r="N7" s="42" t="e">
        <f t="shared" si="1"/>
        <v>#VALUE!</v>
      </c>
      <c r="O7" s="44">
        <v>58287</v>
      </c>
      <c r="P7" s="42">
        <v>45992</v>
      </c>
      <c r="Q7" s="37">
        <f t="shared" si="2"/>
        <v>404</v>
      </c>
      <c r="R7" s="42">
        <v>47087</v>
      </c>
    </row>
    <row r="8" ht="30" customHeight="1" spans="1:18">
      <c r="A8" s="43">
        <v>2025103</v>
      </c>
      <c r="B8" s="37">
        <v>5</v>
      </c>
      <c r="C8" s="38" t="s">
        <v>77</v>
      </c>
      <c r="D8" s="61" t="s">
        <v>78</v>
      </c>
      <c r="E8" s="38" t="str">
        <f t="shared" si="3"/>
        <v>女</v>
      </c>
      <c r="F8" s="39" t="e">
        <f t="shared" si="0"/>
        <v>#VALUE!</v>
      </c>
      <c r="G8" s="38" t="e">
        <f ca="1" t="shared" si="4"/>
        <v>#VALUE!</v>
      </c>
      <c r="H8" s="38" t="s">
        <v>67</v>
      </c>
      <c r="I8" s="38">
        <v>15084934239</v>
      </c>
      <c r="J8" s="45" t="s">
        <v>79</v>
      </c>
      <c r="K8" s="41" t="s">
        <v>80</v>
      </c>
      <c r="L8" s="37"/>
      <c r="M8" s="37"/>
      <c r="N8" s="42" t="e">
        <f t="shared" si="1"/>
        <v>#VALUE!</v>
      </c>
      <c r="O8" s="42">
        <v>53723</v>
      </c>
      <c r="P8" s="42">
        <v>45992</v>
      </c>
      <c r="Q8" s="37">
        <f t="shared" si="2"/>
        <v>254</v>
      </c>
      <c r="R8" s="42">
        <v>47087</v>
      </c>
    </row>
    <row r="9" ht="30" customHeight="1" spans="1:18">
      <c r="A9" s="43">
        <v>2025098</v>
      </c>
      <c r="B9" s="37">
        <v>6</v>
      </c>
      <c r="C9" s="38" t="s">
        <v>81</v>
      </c>
      <c r="D9" s="61" t="s">
        <v>82</v>
      </c>
      <c r="E9" s="38" t="str">
        <f t="shared" si="3"/>
        <v>男</v>
      </c>
      <c r="F9" s="39">
        <v>26508</v>
      </c>
      <c r="G9" s="38">
        <f ca="1" t="shared" si="4"/>
        <v>53</v>
      </c>
      <c r="H9" s="38" t="s">
        <v>61</v>
      </c>
      <c r="I9" s="38">
        <v>15209349926</v>
      </c>
      <c r="J9" s="40" t="s">
        <v>83</v>
      </c>
      <c r="K9" s="41" t="s">
        <v>84</v>
      </c>
      <c r="L9" s="37" t="s">
        <v>64</v>
      </c>
      <c r="M9" s="37"/>
      <c r="N9" s="42" t="e">
        <f t="shared" si="1"/>
        <v>#VALUE!</v>
      </c>
      <c r="O9" s="42">
        <v>52231</v>
      </c>
      <c r="P9" s="42">
        <v>45992</v>
      </c>
      <c r="Q9" s="37">
        <f t="shared" si="2"/>
        <v>205</v>
      </c>
      <c r="R9" s="42">
        <v>47087</v>
      </c>
    </row>
    <row r="10" ht="30" customHeight="1" spans="1:18">
      <c r="A10" s="43">
        <v>2025077</v>
      </c>
      <c r="B10" s="37">
        <v>7</v>
      </c>
      <c r="C10" s="38" t="s">
        <v>85</v>
      </c>
      <c r="D10" s="61" t="s">
        <v>86</v>
      </c>
      <c r="E10" s="38" t="str">
        <f t="shared" si="3"/>
        <v>男</v>
      </c>
      <c r="F10" s="39" t="e">
        <f t="shared" ref="F10:F28" si="5">DATE(MID(D10,7,IF(LEN(D10)=18,4,2)),MID(D10,IF(LEN(D10)=18,11,9),2),MID(D10,IF(LEN(D10)=18,13,11),2))</f>
        <v>#VALUE!</v>
      </c>
      <c r="G10" s="38" t="e">
        <f ca="1" t="shared" si="4"/>
        <v>#VALUE!</v>
      </c>
      <c r="H10" s="38" t="s">
        <v>67</v>
      </c>
      <c r="I10" s="38">
        <v>13311618669</v>
      </c>
      <c r="J10" s="40" t="s">
        <v>87</v>
      </c>
      <c r="K10" s="41" t="s">
        <v>88</v>
      </c>
      <c r="L10" s="37"/>
      <c r="M10" s="37"/>
      <c r="N10" s="42" t="e">
        <f t="shared" si="1"/>
        <v>#VALUE!</v>
      </c>
      <c r="O10" s="42">
        <v>53631</v>
      </c>
      <c r="P10" s="42">
        <v>45992</v>
      </c>
      <c r="Q10" s="37">
        <f t="shared" si="2"/>
        <v>251</v>
      </c>
      <c r="R10" s="42">
        <v>47087</v>
      </c>
    </row>
    <row r="11" ht="30" customHeight="1" spans="1:18">
      <c r="A11" s="43">
        <v>2025072</v>
      </c>
      <c r="B11" s="37">
        <v>8</v>
      </c>
      <c r="C11" s="38" t="s">
        <v>89</v>
      </c>
      <c r="D11" s="61" t="s">
        <v>90</v>
      </c>
      <c r="E11" s="38" t="str">
        <f t="shared" si="3"/>
        <v>女</v>
      </c>
      <c r="F11" s="39" t="e">
        <f t="shared" si="5"/>
        <v>#VALUE!</v>
      </c>
      <c r="G11" s="38" t="e">
        <f ca="1" t="shared" si="4"/>
        <v>#VALUE!</v>
      </c>
      <c r="H11" s="38" t="s">
        <v>67</v>
      </c>
      <c r="I11" s="38">
        <v>13993483698</v>
      </c>
      <c r="J11" s="40" t="s">
        <v>87</v>
      </c>
      <c r="K11" s="41" t="s">
        <v>91</v>
      </c>
      <c r="L11" s="37"/>
      <c r="M11" s="37"/>
      <c r="N11" s="42" t="e">
        <f t="shared" si="1"/>
        <v>#VALUE!</v>
      </c>
      <c r="O11" s="44">
        <v>59717</v>
      </c>
      <c r="P11" s="42">
        <v>45992</v>
      </c>
      <c r="Q11" s="37">
        <f t="shared" si="2"/>
        <v>451</v>
      </c>
      <c r="R11" s="42">
        <v>47087</v>
      </c>
    </row>
    <row r="12" ht="30" customHeight="1" spans="1:18">
      <c r="A12" s="43">
        <v>2025094</v>
      </c>
      <c r="B12" s="37">
        <v>9</v>
      </c>
      <c r="C12" s="38" t="s">
        <v>92</v>
      </c>
      <c r="D12" s="38" t="s">
        <v>93</v>
      </c>
      <c r="E12" s="38" t="str">
        <f t="shared" si="3"/>
        <v>男</v>
      </c>
      <c r="F12" s="39" t="e">
        <f t="shared" si="5"/>
        <v>#VALUE!</v>
      </c>
      <c r="G12" s="38" t="e">
        <f ca="1" t="shared" si="4"/>
        <v>#VALUE!</v>
      </c>
      <c r="H12" s="38" t="s">
        <v>94</v>
      </c>
      <c r="I12" s="38">
        <v>18909349815</v>
      </c>
      <c r="J12" s="40" t="s">
        <v>95</v>
      </c>
      <c r="K12" s="41" t="s">
        <v>96</v>
      </c>
      <c r="L12" s="37"/>
      <c r="M12" s="37"/>
      <c r="N12" s="42" t="e">
        <f t="shared" si="1"/>
        <v>#VALUE!</v>
      </c>
      <c r="O12" s="42">
        <v>58014</v>
      </c>
      <c r="P12" s="42">
        <v>45992</v>
      </c>
      <c r="Q12" s="37">
        <f t="shared" si="2"/>
        <v>395</v>
      </c>
      <c r="R12" s="42">
        <v>47087</v>
      </c>
    </row>
    <row r="13" ht="30" customHeight="1" spans="1:18">
      <c r="A13" s="43">
        <v>2025066</v>
      </c>
      <c r="B13" s="37">
        <v>10</v>
      </c>
      <c r="C13" s="38" t="s">
        <v>97</v>
      </c>
      <c r="D13" s="61" t="s">
        <v>98</v>
      </c>
      <c r="E13" s="38" t="str">
        <f t="shared" si="3"/>
        <v>女</v>
      </c>
      <c r="F13" s="39" t="e">
        <f t="shared" si="5"/>
        <v>#VALUE!</v>
      </c>
      <c r="G13" s="38" t="e">
        <f ca="1" t="shared" si="4"/>
        <v>#VALUE!</v>
      </c>
      <c r="H13" s="38" t="s">
        <v>67</v>
      </c>
      <c r="I13" s="46">
        <v>18507033685</v>
      </c>
      <c r="J13" s="40" t="s">
        <v>95</v>
      </c>
      <c r="K13" s="41" t="s">
        <v>99</v>
      </c>
      <c r="L13" s="37"/>
      <c r="M13" s="37"/>
      <c r="N13" s="42" t="e">
        <f t="shared" si="1"/>
        <v>#VALUE!</v>
      </c>
      <c r="O13" s="44">
        <v>56765</v>
      </c>
      <c r="P13" s="42">
        <v>45992</v>
      </c>
      <c r="Q13" s="37">
        <f t="shared" si="2"/>
        <v>354</v>
      </c>
      <c r="R13" s="42">
        <v>47087</v>
      </c>
    </row>
    <row r="14" ht="30" customHeight="1" spans="1:18">
      <c r="A14" s="43">
        <v>2025101</v>
      </c>
      <c r="B14" s="37">
        <v>11</v>
      </c>
      <c r="C14" s="38" t="s">
        <v>100</v>
      </c>
      <c r="D14" s="61" t="s">
        <v>101</v>
      </c>
      <c r="E14" s="38" t="str">
        <f t="shared" si="3"/>
        <v>男</v>
      </c>
      <c r="F14" s="39" t="e">
        <f t="shared" si="5"/>
        <v>#VALUE!</v>
      </c>
      <c r="G14" s="38" t="e">
        <f ca="1" t="shared" si="4"/>
        <v>#VALUE!</v>
      </c>
      <c r="H14" s="38" t="s">
        <v>67</v>
      </c>
      <c r="I14" s="38">
        <v>18193417939</v>
      </c>
      <c r="J14" s="40" t="s">
        <v>102</v>
      </c>
      <c r="K14" s="41" t="s">
        <v>91</v>
      </c>
      <c r="L14" s="37"/>
      <c r="M14" s="37"/>
      <c r="N14" s="42" t="e">
        <f t="shared" si="1"/>
        <v>#VALUE!</v>
      </c>
      <c r="O14" s="42">
        <v>57314</v>
      </c>
      <c r="P14" s="42">
        <v>45992</v>
      </c>
      <c r="Q14" s="37">
        <f t="shared" si="2"/>
        <v>372</v>
      </c>
      <c r="R14" s="42">
        <v>47087</v>
      </c>
    </row>
    <row r="15" ht="30" customHeight="1" spans="1:18">
      <c r="A15" s="43">
        <v>2025069</v>
      </c>
      <c r="B15" s="37">
        <v>12</v>
      </c>
      <c r="C15" s="38" t="s">
        <v>103</v>
      </c>
      <c r="D15" s="61" t="s">
        <v>104</v>
      </c>
      <c r="E15" s="38" t="str">
        <f t="shared" si="3"/>
        <v>女</v>
      </c>
      <c r="F15" s="39" t="e">
        <f t="shared" si="5"/>
        <v>#VALUE!</v>
      </c>
      <c r="G15" s="38" t="e">
        <f ca="1" t="shared" si="4"/>
        <v>#VALUE!</v>
      </c>
      <c r="H15" s="38" t="s">
        <v>67</v>
      </c>
      <c r="I15" s="38">
        <v>15025949920</v>
      </c>
      <c r="J15" s="40" t="s">
        <v>105</v>
      </c>
      <c r="K15" s="41" t="s">
        <v>106</v>
      </c>
      <c r="L15" s="37"/>
      <c r="M15" s="37"/>
      <c r="N15" s="42" t="e">
        <f t="shared" si="1"/>
        <v>#VALUE!</v>
      </c>
      <c r="O15" s="42">
        <v>57070</v>
      </c>
      <c r="P15" s="42">
        <v>45992</v>
      </c>
      <c r="Q15" s="37">
        <f t="shared" si="2"/>
        <v>364</v>
      </c>
      <c r="R15" s="42">
        <v>47087</v>
      </c>
    </row>
    <row r="16" ht="30" customHeight="1" spans="1:18">
      <c r="A16" s="43">
        <v>2025068</v>
      </c>
      <c r="B16" s="37">
        <v>13</v>
      </c>
      <c r="C16" s="38" t="s">
        <v>107</v>
      </c>
      <c r="D16" s="61" t="s">
        <v>108</v>
      </c>
      <c r="E16" s="38" t="str">
        <f t="shared" si="3"/>
        <v>女</v>
      </c>
      <c r="F16" s="39" t="e">
        <f t="shared" si="5"/>
        <v>#VALUE!</v>
      </c>
      <c r="G16" s="38" t="e">
        <f ca="1" t="shared" si="4"/>
        <v>#VALUE!</v>
      </c>
      <c r="H16" s="38" t="s">
        <v>67</v>
      </c>
      <c r="I16" s="38">
        <v>18093409616</v>
      </c>
      <c r="J16" s="40" t="s">
        <v>105</v>
      </c>
      <c r="K16" s="41" t="s">
        <v>109</v>
      </c>
      <c r="L16" s="37"/>
      <c r="M16" s="37"/>
      <c r="N16" s="42" t="e">
        <f t="shared" si="1"/>
        <v>#VALUE!</v>
      </c>
      <c r="O16" s="42">
        <v>56887</v>
      </c>
      <c r="P16" s="42">
        <v>45992</v>
      </c>
      <c r="Q16" s="37">
        <f t="shared" si="2"/>
        <v>358</v>
      </c>
      <c r="R16" s="42">
        <v>47087</v>
      </c>
    </row>
    <row r="17" ht="30" customHeight="1" spans="1:18">
      <c r="A17" s="43">
        <v>2025080</v>
      </c>
      <c r="B17" s="37">
        <v>14</v>
      </c>
      <c r="C17" s="38" t="s">
        <v>110</v>
      </c>
      <c r="D17" s="61" t="s">
        <v>111</v>
      </c>
      <c r="E17" s="38" t="str">
        <f t="shared" si="3"/>
        <v>女</v>
      </c>
      <c r="F17" s="39" t="e">
        <f t="shared" si="5"/>
        <v>#VALUE!</v>
      </c>
      <c r="G17" s="38" t="e">
        <f ca="1" t="shared" si="4"/>
        <v>#VALUE!</v>
      </c>
      <c r="H17" s="38" t="s">
        <v>61</v>
      </c>
      <c r="I17" s="38">
        <v>18298811996</v>
      </c>
      <c r="J17" s="40" t="s">
        <v>112</v>
      </c>
      <c r="K17" s="41" t="s">
        <v>106</v>
      </c>
      <c r="L17" s="37" t="s">
        <v>64</v>
      </c>
      <c r="M17" s="37"/>
      <c r="N17" s="42" t="e">
        <f t="shared" si="1"/>
        <v>#VALUE!</v>
      </c>
      <c r="O17" s="42">
        <v>57649</v>
      </c>
      <c r="P17" s="42">
        <v>45992</v>
      </c>
      <c r="Q17" s="37">
        <f t="shared" si="2"/>
        <v>383</v>
      </c>
      <c r="R17" s="42">
        <v>47087</v>
      </c>
    </row>
    <row r="18" ht="30" customHeight="1" spans="1:18">
      <c r="A18" s="43">
        <v>2025078</v>
      </c>
      <c r="B18" s="37">
        <v>15</v>
      </c>
      <c r="C18" s="38" t="s">
        <v>113</v>
      </c>
      <c r="D18" s="61" t="s">
        <v>114</v>
      </c>
      <c r="E18" s="38" t="str">
        <f t="shared" si="3"/>
        <v>女</v>
      </c>
      <c r="F18" s="39" t="e">
        <f t="shared" si="5"/>
        <v>#VALUE!</v>
      </c>
      <c r="G18" s="38" t="e">
        <f ca="1" t="shared" si="4"/>
        <v>#VALUE!</v>
      </c>
      <c r="H18" s="38" t="s">
        <v>94</v>
      </c>
      <c r="I18" s="38">
        <v>19570232017</v>
      </c>
      <c r="J18" s="40" t="s">
        <v>115</v>
      </c>
      <c r="K18" s="41" t="s">
        <v>76</v>
      </c>
      <c r="L18" s="37"/>
      <c r="M18" s="37"/>
      <c r="N18" s="42" t="e">
        <f t="shared" si="1"/>
        <v>#VALUE!</v>
      </c>
      <c r="O18" s="42">
        <v>56461</v>
      </c>
      <c r="P18" s="42">
        <v>45992</v>
      </c>
      <c r="Q18" s="37">
        <f t="shared" si="2"/>
        <v>344</v>
      </c>
      <c r="R18" s="42">
        <v>47087</v>
      </c>
    </row>
    <row r="19" ht="30" customHeight="1" spans="1:18">
      <c r="A19" s="43">
        <v>2025071</v>
      </c>
      <c r="B19" s="37">
        <v>16</v>
      </c>
      <c r="C19" s="38" t="s">
        <v>116</v>
      </c>
      <c r="D19" s="61" t="s">
        <v>117</v>
      </c>
      <c r="E19" s="38" t="str">
        <f t="shared" si="3"/>
        <v>男</v>
      </c>
      <c r="F19" s="39" t="e">
        <f t="shared" si="5"/>
        <v>#VALUE!</v>
      </c>
      <c r="G19" s="38" t="e">
        <f ca="1" t="shared" si="4"/>
        <v>#VALUE!</v>
      </c>
      <c r="H19" s="38" t="s">
        <v>67</v>
      </c>
      <c r="I19" s="38">
        <v>18293421556</v>
      </c>
      <c r="J19" s="40" t="s">
        <v>118</v>
      </c>
      <c r="K19" s="41" t="s">
        <v>119</v>
      </c>
      <c r="L19" s="37"/>
      <c r="M19" s="37"/>
      <c r="N19" s="42" t="e">
        <f t="shared" si="1"/>
        <v>#VALUE!</v>
      </c>
      <c r="O19" s="42">
        <v>50464</v>
      </c>
      <c r="P19" s="42">
        <v>45992</v>
      </c>
      <c r="Q19" s="37">
        <f t="shared" si="2"/>
        <v>147</v>
      </c>
      <c r="R19" s="42">
        <v>47087</v>
      </c>
    </row>
    <row r="20" ht="30" customHeight="1" spans="1:18">
      <c r="A20" s="43">
        <v>2025070</v>
      </c>
      <c r="B20" s="37">
        <v>17</v>
      </c>
      <c r="C20" s="38" t="s">
        <v>120</v>
      </c>
      <c r="D20" s="61" t="s">
        <v>121</v>
      </c>
      <c r="E20" s="38" t="str">
        <f t="shared" si="3"/>
        <v>女</v>
      </c>
      <c r="F20" s="39" t="e">
        <f t="shared" si="5"/>
        <v>#VALUE!</v>
      </c>
      <c r="G20" s="38" t="e">
        <f ca="1" t="shared" si="4"/>
        <v>#VALUE!</v>
      </c>
      <c r="H20" s="38" t="s">
        <v>67</v>
      </c>
      <c r="I20" s="46">
        <v>17393123075</v>
      </c>
      <c r="J20" s="40" t="s">
        <v>122</v>
      </c>
      <c r="K20" s="41" t="s">
        <v>123</v>
      </c>
      <c r="L20" s="37"/>
      <c r="M20" s="37"/>
      <c r="N20" s="42" t="e">
        <f t="shared" si="1"/>
        <v>#VALUE!</v>
      </c>
      <c r="O20" s="42">
        <v>56461</v>
      </c>
      <c r="P20" s="42">
        <v>45992</v>
      </c>
      <c r="Q20" s="37">
        <f t="shared" si="2"/>
        <v>344</v>
      </c>
      <c r="R20" s="42">
        <v>47087</v>
      </c>
    </row>
    <row r="21" ht="30" customHeight="1" spans="1:18">
      <c r="A21" s="43">
        <v>2025091</v>
      </c>
      <c r="B21" s="37">
        <v>18</v>
      </c>
      <c r="C21" s="38" t="s">
        <v>124</v>
      </c>
      <c r="D21" s="61" t="s">
        <v>125</v>
      </c>
      <c r="E21" s="38" t="str">
        <f t="shared" si="3"/>
        <v>男</v>
      </c>
      <c r="F21" s="39" t="e">
        <f t="shared" si="5"/>
        <v>#VALUE!</v>
      </c>
      <c r="G21" s="38" t="e">
        <f ca="1" t="shared" si="4"/>
        <v>#VALUE!</v>
      </c>
      <c r="H21" s="38" t="s">
        <v>61</v>
      </c>
      <c r="I21" s="47">
        <v>19909340015</v>
      </c>
      <c r="J21" s="45" t="s">
        <v>126</v>
      </c>
      <c r="K21" s="41" t="s">
        <v>84</v>
      </c>
      <c r="L21" s="37" t="s">
        <v>64</v>
      </c>
      <c r="M21" s="37"/>
      <c r="N21" s="42" t="e">
        <f t="shared" si="1"/>
        <v>#VALUE!</v>
      </c>
      <c r="O21" s="42">
        <v>57192</v>
      </c>
      <c r="P21" s="42">
        <v>45992</v>
      </c>
      <c r="Q21" s="37">
        <f t="shared" si="2"/>
        <v>368</v>
      </c>
      <c r="R21" s="42">
        <v>47087</v>
      </c>
    </row>
    <row r="22" ht="30" customHeight="1" spans="1:18">
      <c r="A22" s="43"/>
      <c r="B22" s="37">
        <v>19</v>
      </c>
      <c r="C22" s="43" t="s">
        <v>127</v>
      </c>
      <c r="D22" s="62" t="s">
        <v>128</v>
      </c>
      <c r="E22" s="38" t="str">
        <f t="shared" si="3"/>
        <v>女</v>
      </c>
      <c r="F22" s="39" t="e">
        <f t="shared" si="5"/>
        <v>#VALUE!</v>
      </c>
      <c r="G22" s="38" t="e">
        <f ca="1" t="shared" si="4"/>
        <v>#VALUE!</v>
      </c>
      <c r="H22" s="38" t="s">
        <v>129</v>
      </c>
      <c r="I22" s="43">
        <v>15109477888</v>
      </c>
      <c r="J22" s="45" t="s">
        <v>126</v>
      </c>
      <c r="K22" s="41" t="s">
        <v>130</v>
      </c>
      <c r="L22" s="37"/>
      <c r="M22" s="37"/>
      <c r="N22" s="42"/>
      <c r="O22" s="42"/>
      <c r="P22" s="42"/>
      <c r="Q22" s="37"/>
      <c r="R22" s="42"/>
    </row>
    <row r="23" ht="30" customHeight="1" spans="1:18">
      <c r="A23" s="43">
        <v>2025076</v>
      </c>
      <c r="B23" s="37">
        <v>20</v>
      </c>
      <c r="C23" s="38" t="s">
        <v>131</v>
      </c>
      <c r="D23" s="61" t="s">
        <v>132</v>
      </c>
      <c r="E23" s="38" t="str">
        <f t="shared" si="3"/>
        <v>女</v>
      </c>
      <c r="F23" s="39" t="e">
        <f t="shared" si="5"/>
        <v>#VALUE!</v>
      </c>
      <c r="G23" s="38" t="e">
        <f ca="1" t="shared" si="4"/>
        <v>#VALUE!</v>
      </c>
      <c r="H23" s="38" t="s">
        <v>94</v>
      </c>
      <c r="I23" s="38">
        <v>19994360653</v>
      </c>
      <c r="J23" s="45" t="s">
        <v>133</v>
      </c>
      <c r="K23" s="41" t="s">
        <v>134</v>
      </c>
      <c r="L23" s="37"/>
      <c r="M23" s="37"/>
      <c r="N23" s="42" t="e">
        <f t="shared" ref="N23:N51" si="6">DATE(MID(D23,7,IF(LEN(D23)=18,4,2)),MID(D23,IF(LEN(D23)=18,11,9),2),MID(D23,IF(LEN(D23)=18,13,11),2))</f>
        <v>#VALUE!</v>
      </c>
      <c r="O23" s="42">
        <v>57161</v>
      </c>
      <c r="P23" s="42">
        <v>45992</v>
      </c>
      <c r="Q23" s="37">
        <f t="shared" ref="Q23:Q51" si="7">DATEDIF(P23,O23,"m")+1</f>
        <v>367</v>
      </c>
      <c r="R23" s="42">
        <v>47087</v>
      </c>
    </row>
    <row r="24" ht="30" customHeight="1" spans="1:18">
      <c r="A24" s="43">
        <v>2025100</v>
      </c>
      <c r="B24" s="37">
        <v>21</v>
      </c>
      <c r="C24" s="38" t="s">
        <v>135</v>
      </c>
      <c r="D24" s="61" t="s">
        <v>136</v>
      </c>
      <c r="E24" s="38" t="str">
        <f t="shared" si="3"/>
        <v>女</v>
      </c>
      <c r="F24" s="39" t="e">
        <f t="shared" si="5"/>
        <v>#VALUE!</v>
      </c>
      <c r="G24" s="38" t="e">
        <f ca="1" t="shared" si="4"/>
        <v>#VALUE!</v>
      </c>
      <c r="H24" s="38" t="s">
        <v>67</v>
      </c>
      <c r="I24" s="38">
        <v>13919582183</v>
      </c>
      <c r="J24" s="45" t="s">
        <v>133</v>
      </c>
      <c r="K24" s="41" t="s">
        <v>137</v>
      </c>
      <c r="L24" s="37"/>
      <c r="M24" s="37"/>
      <c r="N24" s="42" t="e">
        <f t="shared" si="6"/>
        <v>#VALUE!</v>
      </c>
      <c r="O24" s="44">
        <v>60206</v>
      </c>
      <c r="P24" s="42">
        <v>45992</v>
      </c>
      <c r="Q24" s="37">
        <f t="shared" si="7"/>
        <v>467</v>
      </c>
      <c r="R24" s="42">
        <v>47087</v>
      </c>
    </row>
    <row r="25" ht="30" customHeight="1" spans="1:18">
      <c r="A25" s="43">
        <v>2025073</v>
      </c>
      <c r="B25" s="37">
        <v>22</v>
      </c>
      <c r="C25" s="47" t="s">
        <v>138</v>
      </c>
      <c r="D25" s="63" t="s">
        <v>139</v>
      </c>
      <c r="E25" s="38" t="str">
        <f t="shared" si="3"/>
        <v>女</v>
      </c>
      <c r="F25" s="39" t="e">
        <f t="shared" si="5"/>
        <v>#VALUE!</v>
      </c>
      <c r="G25" s="38" t="e">
        <f ca="1" t="shared" si="4"/>
        <v>#VALUE!</v>
      </c>
      <c r="H25" s="38" t="s">
        <v>67</v>
      </c>
      <c r="I25" s="47">
        <v>18993415386</v>
      </c>
      <c r="J25" s="45" t="s">
        <v>140</v>
      </c>
      <c r="K25" s="41" t="s">
        <v>141</v>
      </c>
      <c r="L25" s="37"/>
      <c r="M25" s="37"/>
      <c r="N25" s="42" t="e">
        <f t="shared" si="6"/>
        <v>#VALUE!</v>
      </c>
      <c r="O25" s="44">
        <v>60387</v>
      </c>
      <c r="P25" s="42">
        <v>45992</v>
      </c>
      <c r="Q25" s="37">
        <f t="shared" si="7"/>
        <v>473</v>
      </c>
      <c r="R25" s="42">
        <v>47087</v>
      </c>
    </row>
    <row r="26" ht="30" customHeight="1" spans="1:18">
      <c r="B26" s="37">
        <v>23</v>
      </c>
      <c r="C26" s="37" t="s">
        <v>142</v>
      </c>
      <c r="D26" s="64" t="s">
        <v>143</v>
      </c>
      <c r="E26" s="38" t="str">
        <f t="shared" si="3"/>
        <v>男</v>
      </c>
      <c r="F26" s="39" t="e">
        <f t="shared" si="5"/>
        <v>#VALUE!</v>
      </c>
      <c r="G26" s="38" t="e">
        <f ca="1" t="shared" si="4"/>
        <v>#VALUE!</v>
      </c>
      <c r="H26" s="37" t="s">
        <v>67</v>
      </c>
      <c r="I26" s="37">
        <v>18919255500</v>
      </c>
      <c r="J26" s="37" t="s">
        <v>144</v>
      </c>
      <c r="K26" s="33" t="s">
        <v>145</v>
      </c>
      <c r="L26" s="37"/>
    </row>
    <row r="27" ht="30" customHeight="1" spans="1:18">
      <c r="B27" s="37">
        <v>24</v>
      </c>
      <c r="C27" s="33" t="s">
        <v>146</v>
      </c>
      <c r="D27" s="65" t="s">
        <v>147</v>
      </c>
      <c r="E27" s="38" t="str">
        <f t="shared" si="3"/>
        <v>男</v>
      </c>
      <c r="F27" s="48" t="e">
        <f t="shared" si="5"/>
        <v>#VALUE!</v>
      </c>
      <c r="G27" s="38" t="e">
        <f ca="1" t="shared" si="4"/>
        <v>#VALUE!</v>
      </c>
      <c r="H27" s="33" t="s">
        <v>67</v>
      </c>
      <c r="I27" s="33">
        <v>18993492001</v>
      </c>
      <c r="J27" s="37" t="s">
        <v>148</v>
      </c>
      <c r="K27" s="37" t="s">
        <v>106</v>
      </c>
      <c r="L27" s="37"/>
    </row>
    <row r="28" ht="30" customHeight="1" spans="1:18">
      <c r="B28" s="37">
        <v>25</v>
      </c>
      <c r="C28" s="37" t="s">
        <v>149</v>
      </c>
      <c r="D28" s="65" t="s">
        <v>150</v>
      </c>
      <c r="E28" s="38" t="str">
        <f t="shared" si="3"/>
        <v>男</v>
      </c>
      <c r="F28" s="48" t="e">
        <f t="shared" si="5"/>
        <v>#VALUE!</v>
      </c>
      <c r="G28" s="38" t="e">
        <f ca="1" t="shared" si="4"/>
        <v>#VALUE!</v>
      </c>
      <c r="H28" s="33" t="s">
        <v>151</v>
      </c>
      <c r="I28" s="37">
        <v>15336020007</v>
      </c>
      <c r="J28" s="37" t="s">
        <v>148</v>
      </c>
      <c r="K28" s="37" t="s">
        <v>91</v>
      </c>
      <c r="L28" s="37"/>
    </row>
  </sheetData>
  <autoFilter xmlns:etc="http://www.wps.cn/officeDocument/2017/etCustomData" ref="A3:R28" etc:filterBottomFollowUsedRange="0">
    <extLst/>
  </autoFilter>
  <mergeCells count="2">
    <mergeCell ref="B1:C1"/>
    <mergeCell ref="A2:M2"/>
  </mergeCells>
  <printOptions horizontalCentered="1"/>
  <pageMargins left="0.590277777777778" right="0.590277777777778" top="0.629861111111111" bottom="0.629861111111111" header="0.5" footer="0.236111111111111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7" workbookViewId="0">
      <selection activeCell="E9" sqref="E9:F9"/>
    </sheetView>
  </sheetViews>
  <sheetFormatPr defaultColWidth="9" defaultRowHeight="13.5" outlineLevelCol="5"/>
  <cols>
    <col min="1" max="1" width="16.375" style="1" customWidth="1"/>
    <col min="2" max="2" width="6.375" style="1" customWidth="1"/>
    <col min="3" max="3" width="11" style="1" customWidth="1"/>
    <col min="4" max="4" width="11.5" style="1" customWidth="1"/>
    <col min="5" max="5" width="21" style="1" customWidth="1"/>
    <col min="6" max="6" width="20.75" style="1" customWidth="1"/>
    <col min="7" max="7" width="9" style="2"/>
    <col min="8" max="8" width="12.625" style="2"/>
    <col min="9" max="16384" width="9" style="2"/>
  </cols>
  <sheetData>
    <row r="1" ht="39" customHeight="1" spans="1:6">
      <c r="A1" s="3" t="s">
        <v>152</v>
      </c>
      <c r="B1" s="3"/>
      <c r="C1" s="3"/>
      <c r="D1" s="3"/>
      <c r="E1" s="3"/>
      <c r="F1" s="3"/>
    </row>
    <row r="2" ht="30" customHeight="1" spans="1:6">
      <c r="A2" s="4"/>
      <c r="B2" s="4"/>
      <c r="C2" s="4"/>
      <c r="D2" s="4"/>
      <c r="E2" s="5" t="s">
        <v>153</v>
      </c>
      <c r="F2" s="6">
        <v>2025109</v>
      </c>
    </row>
    <row r="3" ht="41" customHeight="1" spans="1:6">
      <c r="A3" s="7" t="e">
        <f ca="1">VLOOKUP($F$2,明细表!$A$3:$M$25,10,FALSE)</f>
        <v>#N/A</v>
      </c>
      <c r="B3" s="7"/>
      <c r="C3" s="7"/>
      <c r="D3" s="7"/>
      <c r="E3" s="7"/>
      <c r="F3" s="4"/>
    </row>
    <row r="4" ht="6" customHeight="1" spans="1:6">
      <c r="A4" s="8"/>
      <c r="B4" s="8"/>
      <c r="C4" s="9"/>
      <c r="D4" s="10"/>
      <c r="E4" s="4"/>
      <c r="F4" s="4"/>
    </row>
    <row r="5" ht="27" customHeight="1" spans="1:6">
      <c r="A5" s="5" t="s">
        <v>154</v>
      </c>
      <c r="B5" s="5"/>
      <c r="C5" s="5"/>
      <c r="D5" s="5"/>
      <c r="E5" s="11" t="e">
        <f ca="1">VLOOKUP($F$2,明细表!$A$3:$M$25,3,FALSE)</f>
        <v>#N/A</v>
      </c>
      <c r="F5" s="12" t="s">
        <v>155</v>
      </c>
    </row>
    <row r="6" ht="34" customHeight="1" spans="1:6">
      <c r="A6" s="13" t="s">
        <v>156</v>
      </c>
      <c r="B6" s="13"/>
      <c r="C6" s="13"/>
      <c r="D6" s="13"/>
      <c r="E6" s="13"/>
      <c r="F6" s="13"/>
    </row>
    <row r="7" ht="256" customHeight="1" spans="1:6">
      <c r="A7" s="14" t="s">
        <v>157</v>
      </c>
      <c r="B7" s="14"/>
      <c r="C7" s="14"/>
      <c r="D7" s="14"/>
      <c r="E7" s="14"/>
      <c r="F7" s="14"/>
    </row>
    <row r="8" ht="27" customHeight="1" spans="1:6">
      <c r="A8" s="14"/>
      <c r="B8" s="14"/>
      <c r="C8" s="14"/>
      <c r="D8" s="14"/>
      <c r="E8" s="14"/>
      <c r="F8" s="14"/>
    </row>
    <row r="9" ht="26" customHeight="1" spans="1:6">
      <c r="A9" s="15"/>
      <c r="B9" s="15"/>
      <c r="C9" s="15"/>
      <c r="D9" s="15"/>
      <c r="E9" s="16" t="s">
        <v>158</v>
      </c>
      <c r="F9" s="16"/>
    </row>
    <row r="10" ht="26" customHeight="1" spans="1:6">
      <c r="A10" s="17"/>
      <c r="B10" s="17"/>
      <c r="C10" s="17"/>
      <c r="D10" s="17"/>
      <c r="E10" s="18">
        <f ca="1">TODAY()</f>
        <v>46107</v>
      </c>
      <c r="F10" s="18"/>
    </row>
    <row r="11" ht="12" customHeight="1" spans="1:6">
      <c r="A11" s="19"/>
      <c r="B11" s="8"/>
      <c r="C11" s="8"/>
      <c r="D11" s="8"/>
      <c r="E11" s="8"/>
      <c r="F11" s="8"/>
    </row>
    <row r="12" ht="24" customHeight="1" spans="1:6">
      <c r="A12" s="8" t="s">
        <v>159</v>
      </c>
      <c r="B12" s="8"/>
      <c r="C12" s="8"/>
      <c r="D12" s="8"/>
      <c r="E12" s="8"/>
      <c r="F12" s="8"/>
    </row>
    <row r="13" ht="31" customHeight="1" spans="1:6">
      <c r="A13" s="20" t="s">
        <v>45</v>
      </c>
      <c r="B13" s="20" t="s">
        <v>47</v>
      </c>
      <c r="C13" s="20"/>
      <c r="D13" s="20" t="s">
        <v>46</v>
      </c>
      <c r="E13" s="20"/>
      <c r="F13" s="20" t="s">
        <v>160</v>
      </c>
    </row>
    <row r="14" ht="31" customHeight="1" spans="1:6">
      <c r="A14" s="21" t="e">
        <f ca="1">VLOOKUP($F$2,明细表!$A$3:$L$25,3,FALSE)</f>
        <v>#N/A</v>
      </c>
      <c r="B14" s="22" t="e">
        <f ca="1">VLOOKUP($F$2,明细表!$A$3:$L$25,5,FALSE)</f>
        <v>#N/A</v>
      </c>
      <c r="C14" s="23"/>
      <c r="D14" s="22" t="e">
        <f ca="1">VLOOKUP($F$2,明细表!$A$3:$L$25,4,FALSE)</f>
        <v>#N/A</v>
      </c>
      <c r="E14" s="23"/>
      <c r="F14" s="20" t="e">
        <f ca="1">VLOOKUP($F$2,明细表!$A$3:$L$25,11,FALSE)</f>
        <v>#N/A</v>
      </c>
    </row>
    <row r="15" ht="39" customHeight="1" spans="1:6">
      <c r="A15" s="24" t="s">
        <v>161</v>
      </c>
      <c r="B15" s="25">
        <f ca="1">TODAY()</f>
        <v>46107</v>
      </c>
      <c r="C15" s="25"/>
      <c r="D15" s="26" t="s">
        <v>162</v>
      </c>
      <c r="E15" s="26"/>
      <c r="F15" s="26"/>
    </row>
    <row r="16" ht="34" hidden="1" customHeight="1" spans="1:6">
      <c r="A16" s="27" t="s">
        <v>163</v>
      </c>
      <c r="B16" s="27"/>
      <c r="C16" s="27"/>
      <c r="D16" s="27"/>
      <c r="E16" s="27"/>
      <c r="F16" s="27"/>
    </row>
  </sheetData>
  <mergeCells count="16">
    <mergeCell ref="A1:F1"/>
    <mergeCell ref="A3:E3"/>
    <mergeCell ref="A5:D5"/>
    <mergeCell ref="A6:F6"/>
    <mergeCell ref="A7:F7"/>
    <mergeCell ref="E9:F9"/>
    <mergeCell ref="E10:F10"/>
    <mergeCell ref="A11:F11"/>
    <mergeCell ref="A12:F12"/>
    <mergeCell ref="B13:C13"/>
    <mergeCell ref="D13:E13"/>
    <mergeCell ref="B14:C14"/>
    <mergeCell ref="D14:E14"/>
    <mergeCell ref="B15:C15"/>
    <mergeCell ref="D15:F15"/>
    <mergeCell ref="A16:F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明细表</vt:lpstr>
      <vt:lpstr>就业通知书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厌倦</cp:lastModifiedBy>
  <dcterms:created xsi:type="dcterms:W3CDTF">2023-05-12T11:15:00Z</dcterms:created>
  <dcterms:modified xsi:type="dcterms:W3CDTF">2026-03-26T09:38:02Z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A290625DA03E432385A565557CBE3F29_13</vt:lpwstr>
  </property>
  <property fmtid="{D5CDD505-2E9C-101B-9397-08002B2CF9AE}" pid="4" name="CalculationRule">
    <vt:i4>0</vt:i4>
  </property>
</Properties>
</file>